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Травень" sheetId="3" r:id="rId1"/>
  </sheets>
  <calcPr calcId="144525"/>
</workbook>
</file>

<file path=xl/calcChain.xml><?xml version="1.0" encoding="utf-8"?>
<calcChain xmlns="http://schemas.openxmlformats.org/spreadsheetml/2006/main">
  <c r="J7" i="3" l="1"/>
  <c r="H7" i="3"/>
  <c r="L7" i="3" s="1"/>
  <c r="J6" i="3"/>
  <c r="H6" i="3"/>
  <c r="N6" i="3" s="1"/>
  <c r="J5" i="3"/>
  <c r="H5" i="3"/>
  <c r="L5" i="3" s="1"/>
  <c r="L6" i="3" l="1"/>
  <c r="P7" i="3"/>
  <c r="N7" i="3"/>
  <c r="P6" i="3"/>
  <c r="AA6" i="3" s="1"/>
  <c r="P5" i="3"/>
  <c r="N5" i="3"/>
  <c r="AA5" i="3" s="1"/>
  <c r="AA7" i="3" l="1"/>
  <c r="AE7" i="3" s="1"/>
  <c r="AC7" i="3"/>
  <c r="AF7" i="3" s="1"/>
  <c r="AD7" i="3"/>
  <c r="AC6" i="3"/>
  <c r="AD6" i="3"/>
  <c r="AE6" i="3"/>
  <c r="AE5" i="3"/>
  <c r="AC5" i="3"/>
  <c r="AF5" i="3" s="1"/>
  <c r="AD5" i="3"/>
  <c r="AF6" i="3" l="1"/>
</calcChain>
</file>

<file path=xl/comments1.xml><?xml version="1.0" encoding="utf-8"?>
<comments xmlns="http://schemas.openxmlformats.org/spreadsheetml/2006/main">
  <authors>
    <author>Автор</author>
  </authors>
  <commentList>
    <comment ref="K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з 27.07.2024 +2%
</t>
        </r>
      </text>
    </comment>
    <comment ref="O5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Наказ №32-к від 27.05.2024
30% </t>
        </r>
      </text>
    </comment>
    <comment ref="K7" authorId="0">
      <text>
        <r>
          <rPr>
            <b/>
            <sz val="12"/>
            <color indexed="81"/>
            <rFont val="Tahoma"/>
            <family val="2"/>
            <charset val="204"/>
          </rPr>
          <t>з 02.12.2023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<sst xmlns="http://schemas.openxmlformats.org/spreadsheetml/2006/main" count="47" uniqueCount="42">
  <si>
    <t>N з/п</t>
  </si>
  <si>
    <t>Назва структурного підрозділу та посад</t>
  </si>
  <si>
    <t>Кількість штатних посад</t>
  </si>
  <si>
    <t>Робочих днів</t>
  </si>
  <si>
    <t>Відпрацьовано днів</t>
  </si>
  <si>
    <t>Посадовий оклад</t>
  </si>
  <si>
    <t>Надбавка за ранг державного службовця</t>
  </si>
  <si>
    <t>Надбавка за вислугу років державного службовця</t>
  </si>
  <si>
    <t>Надбавка за інтен. праці, за додаткове навантаження</t>
  </si>
  <si>
    <t>Премія</t>
  </si>
  <si>
    <t>Коригування</t>
  </si>
  <si>
    <t>Доплата до min зарплати</t>
  </si>
  <si>
    <t>Доплата за виконання обов'язків</t>
  </si>
  <si>
    <t>Матеріальна допомога</t>
  </si>
  <si>
    <t>Відпускні</t>
  </si>
  <si>
    <t>Лікарняні</t>
  </si>
  <si>
    <t>Виплачено (зарплата за І пол.міс., відпускні, мат.доп.)</t>
  </si>
  <si>
    <t>Військовий збір
1,5%</t>
  </si>
  <si>
    <t>ПДФО 18%</t>
  </si>
  <si>
    <t>Нараховано ЄСВ
22%</t>
  </si>
  <si>
    <t xml:space="preserve">Заробітна плата </t>
  </si>
  <si>
    <t>АВАНС</t>
  </si>
  <si>
    <t>ранг</t>
  </si>
  <si>
    <t>розмір надбавки</t>
  </si>
  <si>
    <t>%</t>
  </si>
  <si>
    <t>розмір</t>
  </si>
  <si>
    <t>оздоровлення</t>
  </si>
  <si>
    <t>соц.-побут.</t>
  </si>
  <si>
    <t>за рах. Деп.</t>
  </si>
  <si>
    <t>за рах. ПФУ</t>
  </si>
  <si>
    <t>ЄСВ 22%</t>
  </si>
  <si>
    <t xml:space="preserve">Директор Департаменту </t>
  </si>
  <si>
    <t>Шемець Андрій Миколайович</t>
  </si>
  <si>
    <t>Заступник директора Департаменту – начальник управління</t>
  </si>
  <si>
    <t>Голуб В'ячеслав Львович</t>
  </si>
  <si>
    <t>Родикова Марія Вадимівна</t>
  </si>
  <si>
    <t>травень</t>
  </si>
  <si>
    <t>Нараховано заробітної плати за травень 2024 року</t>
  </si>
  <si>
    <t>червень</t>
  </si>
  <si>
    <t>в т.ч. Аліменти</t>
  </si>
  <si>
    <t>Прізвище, Ім'я, По батькові</t>
  </si>
  <si>
    <t>Розрахункова відомість  за ТРАВЕНЬ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</si>
</sst>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" fontId="2" fillId="0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2" fontId="0" fillId="0" borderId="7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3" fontId="0" fillId="6" borderId="7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7"/>
  <sheetViews>
    <sheetView tabSelected="1" workbookViewId="0">
      <selection activeCell="C7" sqref="C7"/>
    </sheetView>
  </sheetViews>
  <sheetFormatPr defaultRowHeight="15" x14ac:dyDescent="0.25"/>
  <cols>
    <col min="2" max="2" width="4.140625" customWidth="1"/>
    <col min="3" max="3" width="15.28515625" customWidth="1"/>
    <col min="4" max="4" width="14.5703125" customWidth="1"/>
    <col min="5" max="5" width="10" customWidth="1"/>
    <col min="8" max="8" width="11.5703125" customWidth="1"/>
    <col min="17" max="26" width="0" hidden="1" customWidth="1"/>
    <col min="27" max="27" width="15.140625" customWidth="1"/>
    <col min="28" max="33" width="0" hidden="1" customWidth="1"/>
  </cols>
  <sheetData>
    <row r="1" spans="2:35" ht="18.75" x14ac:dyDescent="0.3">
      <c r="B1" s="33" t="s">
        <v>41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2:35" ht="15.75" thickBot="1" x14ac:dyDescent="0.3"/>
    <row r="3" spans="2:35" ht="70.900000000000006" customHeight="1" x14ac:dyDescent="0.25">
      <c r="B3" s="29" t="s">
        <v>0</v>
      </c>
      <c r="C3" s="27" t="s">
        <v>1</v>
      </c>
      <c r="D3" s="27" t="s">
        <v>40</v>
      </c>
      <c r="E3" s="27" t="s">
        <v>2</v>
      </c>
      <c r="F3" s="31" t="s">
        <v>3</v>
      </c>
      <c r="G3" s="31" t="s">
        <v>4</v>
      </c>
      <c r="H3" s="27" t="s">
        <v>5</v>
      </c>
      <c r="I3" s="27" t="s">
        <v>6</v>
      </c>
      <c r="J3" s="27"/>
      <c r="K3" s="27" t="s">
        <v>7</v>
      </c>
      <c r="L3" s="27"/>
      <c r="M3" s="27" t="s">
        <v>8</v>
      </c>
      <c r="N3" s="27"/>
      <c r="O3" s="27" t="s">
        <v>9</v>
      </c>
      <c r="P3" s="27"/>
      <c r="Q3" s="27" t="s">
        <v>10</v>
      </c>
      <c r="R3" s="27" t="s">
        <v>11</v>
      </c>
      <c r="S3" s="27" t="s">
        <v>12</v>
      </c>
      <c r="T3" s="27" t="s">
        <v>13</v>
      </c>
      <c r="U3" s="27"/>
      <c r="V3" s="27" t="s">
        <v>14</v>
      </c>
      <c r="W3" s="27"/>
      <c r="X3" s="36" t="s">
        <v>15</v>
      </c>
      <c r="Y3" s="37"/>
      <c r="Z3" s="38"/>
      <c r="AA3" s="39" t="s">
        <v>37</v>
      </c>
      <c r="AB3" s="27" t="s">
        <v>16</v>
      </c>
      <c r="AC3" s="27" t="s">
        <v>17</v>
      </c>
      <c r="AD3" s="27" t="s">
        <v>18</v>
      </c>
      <c r="AE3" s="27" t="s">
        <v>19</v>
      </c>
      <c r="AF3" s="34" t="s">
        <v>20</v>
      </c>
      <c r="AG3" s="27" t="s">
        <v>21</v>
      </c>
      <c r="AH3" s="27" t="s">
        <v>39</v>
      </c>
      <c r="AI3" s="1"/>
    </row>
    <row r="4" spans="2:35" ht="30" customHeight="1" x14ac:dyDescent="0.25">
      <c r="B4" s="30"/>
      <c r="C4" s="28"/>
      <c r="D4" s="28"/>
      <c r="E4" s="28"/>
      <c r="F4" s="32"/>
      <c r="G4" s="32"/>
      <c r="H4" s="28"/>
      <c r="I4" s="23" t="s">
        <v>22</v>
      </c>
      <c r="J4" s="23" t="s">
        <v>23</v>
      </c>
      <c r="K4" s="23" t="s">
        <v>24</v>
      </c>
      <c r="L4" s="23" t="s">
        <v>23</v>
      </c>
      <c r="M4" s="23" t="s">
        <v>24</v>
      </c>
      <c r="N4" s="23" t="s">
        <v>23</v>
      </c>
      <c r="O4" s="2" t="s">
        <v>24</v>
      </c>
      <c r="P4" s="23" t="s">
        <v>25</v>
      </c>
      <c r="Q4" s="28"/>
      <c r="R4" s="28"/>
      <c r="S4" s="28"/>
      <c r="T4" s="23" t="s">
        <v>26</v>
      </c>
      <c r="U4" s="23" t="s">
        <v>27</v>
      </c>
      <c r="V4" s="3" t="s">
        <v>36</v>
      </c>
      <c r="W4" s="3" t="s">
        <v>38</v>
      </c>
      <c r="X4" s="23" t="s">
        <v>28</v>
      </c>
      <c r="Y4" s="23" t="s">
        <v>29</v>
      </c>
      <c r="Z4" s="4" t="s">
        <v>30</v>
      </c>
      <c r="AA4" s="40"/>
      <c r="AB4" s="28"/>
      <c r="AC4" s="28"/>
      <c r="AD4" s="28"/>
      <c r="AE4" s="28"/>
      <c r="AF4" s="35"/>
      <c r="AG4" s="28"/>
      <c r="AH4" s="28"/>
      <c r="AI4" s="1"/>
    </row>
    <row r="5" spans="2:35" ht="60.75" customHeight="1" x14ac:dyDescent="0.25">
      <c r="B5" s="5">
        <v>1</v>
      </c>
      <c r="C5" s="6" t="s">
        <v>31</v>
      </c>
      <c r="D5" s="16" t="s">
        <v>32</v>
      </c>
      <c r="E5" s="7">
        <v>1</v>
      </c>
      <c r="F5" s="8">
        <v>23</v>
      </c>
      <c r="G5" s="25">
        <v>23</v>
      </c>
      <c r="H5" s="9">
        <f>ROUND(25842/F5*G5,2)</f>
        <v>25842</v>
      </c>
      <c r="I5" s="10">
        <v>5</v>
      </c>
      <c r="J5" s="11">
        <f>ROUND(600/F5*G5,2)</f>
        <v>600</v>
      </c>
      <c r="K5" s="23">
        <v>26</v>
      </c>
      <c r="L5" s="11">
        <f>ROUND(H5*K5/100,2)</f>
        <v>6718.92</v>
      </c>
      <c r="M5" s="10">
        <v>0</v>
      </c>
      <c r="N5" s="11">
        <f t="shared" ref="N5:N7" si="0">ROUND(H5*M5/100,2)</f>
        <v>0</v>
      </c>
      <c r="O5" s="8">
        <v>30</v>
      </c>
      <c r="P5" s="11">
        <f t="shared" ref="P5:P7" si="1">ROUND(H5*O5/100,2)</f>
        <v>7752.6</v>
      </c>
      <c r="Q5" s="11"/>
      <c r="R5" s="11"/>
      <c r="S5" s="11"/>
      <c r="T5" s="11"/>
      <c r="U5" s="11"/>
      <c r="V5" s="12"/>
      <c r="W5" s="11"/>
      <c r="X5" s="11"/>
      <c r="Y5" s="11"/>
      <c r="Z5" s="11"/>
      <c r="AA5" s="12">
        <f>H5+J5+L5+N5+P5+Q5+R5+S5+T5+U5+V5+W5+X5</f>
        <v>40913.519999999997</v>
      </c>
      <c r="AB5" s="11">
        <v>13347.27</v>
      </c>
      <c r="AC5" s="11">
        <f>ROUND(AA5*1.5%,2)</f>
        <v>613.70000000000005</v>
      </c>
      <c r="AD5" s="11">
        <f>ROUND(AA5*18%,2)</f>
        <v>7364.43</v>
      </c>
      <c r="AE5" s="11">
        <f>ROUND(AA5*22%,2)</f>
        <v>9000.9699999999993</v>
      </c>
      <c r="AF5" s="11">
        <f>AA5-AB5-AC5-AD5-AH5</f>
        <v>3120.4199999999946</v>
      </c>
      <c r="AG5" s="13"/>
      <c r="AH5" s="11">
        <v>16467.7</v>
      </c>
    </row>
    <row r="6" spans="2:35" s="22" customFormat="1" ht="69" customHeight="1" x14ac:dyDescent="0.25">
      <c r="B6" s="14">
        <v>2</v>
      </c>
      <c r="C6" s="15" t="s">
        <v>33</v>
      </c>
      <c r="D6" s="16" t="s">
        <v>34</v>
      </c>
      <c r="E6" s="17">
        <v>1</v>
      </c>
      <c r="F6" s="8">
        <v>23</v>
      </c>
      <c r="G6" s="25">
        <v>23</v>
      </c>
      <c r="H6" s="9">
        <f>ROUND(24550/F6*G6,2)</f>
        <v>24550</v>
      </c>
      <c r="I6" s="18">
        <v>4</v>
      </c>
      <c r="J6" s="12">
        <f>ROUND(700/F6*G6,2)</f>
        <v>700</v>
      </c>
      <c r="K6" s="19">
        <v>30</v>
      </c>
      <c r="L6" s="17">
        <f>ROUND(H6*K6/100,2)</f>
        <v>7365</v>
      </c>
      <c r="M6" s="8">
        <v>0</v>
      </c>
      <c r="N6" s="17">
        <f t="shared" si="0"/>
        <v>0</v>
      </c>
      <c r="O6" s="8">
        <v>5</v>
      </c>
      <c r="P6" s="17">
        <f t="shared" si="1"/>
        <v>1227.5</v>
      </c>
      <c r="Q6" s="17"/>
      <c r="R6" s="20"/>
      <c r="S6" s="20"/>
      <c r="T6" s="17"/>
      <c r="U6" s="20"/>
      <c r="V6" s="21"/>
      <c r="W6" s="21"/>
      <c r="X6" s="17"/>
      <c r="Y6" s="17"/>
      <c r="Z6" s="17"/>
      <c r="AA6" s="12">
        <f>H6+J6+L6+N6+P6+Q6+R6+S6+T6+U6+V6+W6+X6</f>
        <v>33842.5</v>
      </c>
      <c r="AB6" s="12">
        <v>13029.36</v>
      </c>
      <c r="AC6" s="12">
        <f t="shared" ref="AC6:AC7" si="2">ROUND(AA6*1.5%,2)</f>
        <v>507.64</v>
      </c>
      <c r="AD6" s="12">
        <f t="shared" ref="AD6:AD7" si="3">ROUND(AA6*18%,2)</f>
        <v>6091.65</v>
      </c>
      <c r="AE6" s="12">
        <f t="shared" ref="AE6" si="4">ROUND(AA6*22%,2)</f>
        <v>7445.35</v>
      </c>
      <c r="AF6" s="12">
        <f>AA6-AB6-AC6-AD6</f>
        <v>14213.85</v>
      </c>
      <c r="AG6" s="26"/>
    </row>
    <row r="7" spans="2:35" s="22" customFormat="1" ht="66" customHeight="1" x14ac:dyDescent="0.25">
      <c r="B7" s="14">
        <v>3</v>
      </c>
      <c r="C7" s="15" t="s">
        <v>33</v>
      </c>
      <c r="D7" s="24" t="s">
        <v>35</v>
      </c>
      <c r="E7" s="17">
        <v>1</v>
      </c>
      <c r="F7" s="8">
        <v>23</v>
      </c>
      <c r="G7" s="25">
        <v>23</v>
      </c>
      <c r="H7" s="9">
        <f>ROUND(24550/F7*G7,2)</f>
        <v>24550</v>
      </c>
      <c r="I7" s="18">
        <v>6</v>
      </c>
      <c r="J7" s="21">
        <f>ROUND(500/F7*G7,2)</f>
        <v>500</v>
      </c>
      <c r="K7" s="23">
        <v>14</v>
      </c>
      <c r="L7" s="12">
        <f>ROUND(H7*K7/100,2)</f>
        <v>3437</v>
      </c>
      <c r="M7" s="7">
        <v>0</v>
      </c>
      <c r="N7" s="17">
        <f t="shared" si="0"/>
        <v>0</v>
      </c>
      <c r="O7" s="8">
        <v>5</v>
      </c>
      <c r="P7" s="21">
        <f t="shared" si="1"/>
        <v>1227.5</v>
      </c>
      <c r="Q7" s="17"/>
      <c r="R7" s="17"/>
      <c r="S7" s="17"/>
      <c r="T7" s="17"/>
      <c r="U7" s="17"/>
      <c r="V7" s="21"/>
      <c r="W7" s="17"/>
      <c r="X7" s="17"/>
      <c r="Y7" s="17"/>
      <c r="Z7" s="17"/>
      <c r="AA7" s="12">
        <f>H7+J7+L7+N7+P7+Q7+R7+S7+T7+U7+V7+W7+X7</f>
        <v>29714.5</v>
      </c>
      <c r="AB7" s="12">
        <v>11440.08</v>
      </c>
      <c r="AC7" s="12">
        <f t="shared" si="2"/>
        <v>445.72</v>
      </c>
      <c r="AD7" s="12">
        <f t="shared" si="3"/>
        <v>5348.61</v>
      </c>
      <c r="AE7" s="12">
        <f>ROUND(AA7*22%,2)</f>
        <v>6537.19</v>
      </c>
      <c r="AF7" s="12">
        <f>AA7-AB7-AC7-AD7</f>
        <v>12480.089999999997</v>
      </c>
      <c r="AG7" s="26"/>
    </row>
  </sheetData>
  <mergeCells count="26">
    <mergeCell ref="AH3:AH4"/>
    <mergeCell ref="B1:AH1"/>
    <mergeCell ref="AB3:AB4"/>
    <mergeCell ref="AC3:AC4"/>
    <mergeCell ref="AD3:AD4"/>
    <mergeCell ref="AE3:AE4"/>
    <mergeCell ref="AF3:AF4"/>
    <mergeCell ref="AG3:AG4"/>
    <mergeCell ref="R3:R4"/>
    <mergeCell ref="S3:S4"/>
    <mergeCell ref="T3:U3"/>
    <mergeCell ref="V3:W3"/>
    <mergeCell ref="X3:Z3"/>
    <mergeCell ref="AA3:AA4"/>
    <mergeCell ref="H3:H4"/>
    <mergeCell ref="I3:J3"/>
    <mergeCell ref="K3:L3"/>
    <mergeCell ref="M3:N3"/>
    <mergeCell ref="O3:P3"/>
    <mergeCell ref="Q3:Q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2024-06-25T12:48:18Z</dcterms:modified>
</cp:coreProperties>
</file>